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5506" windowWidth="12675" windowHeight="1059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'план'!$A$1:$F$73</definedName>
  </definedNames>
  <calcPr fullCalcOnLoad="1"/>
</workbook>
</file>

<file path=xl/sharedStrings.xml><?xml version="1.0" encoding="utf-8"?>
<sst xmlns="http://schemas.openxmlformats.org/spreadsheetml/2006/main" count="243" uniqueCount="146">
  <si>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</si>
  <si>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</si>
  <si>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</si>
  <si>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</si>
  <si>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</si>
  <si>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</si>
  <si>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</si>
  <si>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</si>
  <si>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</si>
  <si>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</si>
  <si>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</si>
  <si>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</si>
  <si>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</si>
  <si>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</si>
  <si>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</si>
  <si>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</si>
  <si>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</si>
  <si>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</si>
  <si>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</si>
  <si>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</si>
  <si>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</si>
  <si>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</si>
  <si>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</si>
  <si>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</si>
  <si>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</si>
  <si>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</si>
  <si>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</si>
  <si>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</si>
  <si>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</si>
  <si>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</si>
  <si>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</si>
  <si>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</si>
  <si>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</si>
  <si>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</si>
  <si>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</si>
  <si>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</si>
  <si>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</si>
  <si>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</si>
  <si>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</si>
  <si>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</si>
  <si>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</si>
  <si>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</si>
  <si>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</si>
  <si>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</si>
  <si>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</si>
  <si>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</si>
  <si>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</si>
  <si>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</si>
  <si>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</si>
  <si>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</si>
  <si>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</si>
  <si>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</si>
  <si>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</si>
  <si>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</si>
  <si>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</si>
  <si>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</si>
  <si>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</si>
  <si>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</si>
  <si>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</si>
  <si>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</si>
  <si>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</si>
  <si>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43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</si>
  <si>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</si>
  <si>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</si>
  <si>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</si>
  <si>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</si>
  <si>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</si>
  <si>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</si>
  <si>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</si>
  <si>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</si>
  <si>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</si>
  <si>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</si>
  <si>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</si>
  <si>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</si>
  <si>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Очистка козырьков балконов 5-го этажа от снега толщиной слоя до 50 см  с автовышки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</si>
  <si>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</si>
  <si>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</si>
  <si>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</si>
  <si>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</si>
  <si>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</si>
  <si>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</si>
  <si>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</si>
  <si>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</si>
  <si>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</si>
  <si>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Прочистка вентканалов и вентшахт по графику</t>
  </si>
  <si>
    <t>м</t>
  </si>
  <si>
    <t>ИТОГО</t>
  </si>
  <si>
    <t>Окраска металлических урн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</si>
  <si>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</si>
  <si>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</si>
  <si>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</si>
  <si>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</si>
  <si>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</si>
  <si>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</si>
  <si>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</si>
  <si>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</si>
  <si>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</si>
  <si>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</si>
  <si>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</si>
  <si>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</si>
  <si>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</si>
  <si>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</si>
  <si>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</si>
  <si>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</si>
  <si>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</si>
  <si>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</si>
  <si>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</si>
  <si>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</si>
  <si>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</si>
  <si>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</si>
  <si>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</si>
  <si>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</si>
  <si>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</si>
  <si>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</si>
  <si>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</si>
  <si>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</si>
  <si>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</si>
  <si>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</si>
  <si>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</si>
  <si>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дом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</si>
  <si>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</si>
  <si>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</si>
  <si>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Очистка подъездных козырьков от снега толщ. слоя до 50 см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</si>
  <si>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</si>
  <si>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</si>
  <si>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</si>
  <si>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</si>
  <si>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>ч/час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</si>
  <si>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</si>
  <si>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</si>
  <si>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</si>
  <si>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</si>
  <si>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</si>
  <si>
    <t>План   оказания   услуг  и  выполнения  работ  на  2021 год</t>
  </si>
  <si>
    <t>по содержанию и текщему ремонту общего имущества в многоквартирном доме,</t>
  </si>
  <si>
    <t>Кузбасс, г. Юрга</t>
  </si>
  <si>
    <t>"24" декабря 2020 г.</t>
  </si>
  <si>
    <r>
      <t xml:space="preserve">расположенном  по  адресу: </t>
    </r>
    <r>
      <rPr>
        <b/>
        <i/>
        <sz val="14"/>
        <rFont val="Times New Roman"/>
        <family val="1"/>
      </rPr>
      <t xml:space="preserve">  г. Юрга, пр. Победы 43</t>
    </r>
  </si>
  <si>
    <t xml:space="preserve">Главный инженер ООО "УК Сталкер"  </t>
  </si>
  <si>
    <t xml:space="preserve">    В.В. Петров</t>
  </si>
  <si>
    <t xml:space="preserve"> </t>
  </si>
  <si>
    <t xml:space="preserve">Ведущий инженер ООО "УК Сталкер"  </t>
  </si>
  <si>
    <t xml:space="preserve">   Н.М. Дружинина</t>
  </si>
  <si>
    <t xml:space="preserve">                        Представитель собственников жилых помещений</t>
  </si>
  <si>
    <t>Ремонт кровли</t>
  </si>
  <si>
    <t>Ремонт подъезда № 1,2,3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</si>
</sst>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5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43" fontId="4" fillId="33" borderId="10" xfId="58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Fill="1" applyBorder="1" applyAlignment="1">
      <alignment horizontal="left" vertical="center" wrapText="1" indent="1"/>
    </xf>
    <xf numFmtId="16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2" xfId="0" applyFont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3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4" fontId="6" fillId="0" borderId="14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10" xfId="0" applyFont="1" applyFill="1" applyBorder="1" applyAlignment="1">
      <alignment horizontal="left" vertical="center" wrapText="1" indent="3"/>
    </xf>
    <xf numFmtId="165" fontId="3" fillId="34" borderId="12" xfId="0" applyNumberFormat="1" applyFont="1" applyFill="1" applyBorder="1" applyAlignment="1">
      <alignment horizontal="center" vertical="center" wrapText="1"/>
    </xf>
    <xf numFmtId="164" fontId="3" fillId="34" borderId="10" xfId="0" applyNumberFormat="1" applyFont="1" applyFill="1" applyBorder="1" applyAlignment="1">
      <alignment horizontal="center" vertical="center" wrapText="1"/>
    </xf>
    <xf numFmtId="164" fontId="3" fillId="34" borderId="12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5" t="s">
        <v>60</v>
      </c>
      <c r="B1" s="55"/>
      <c r="C1" s="55"/>
      <c r="D1" s="55"/>
      <c r="E1" s="55"/>
    </row>
    <row r="2" spans="1:5" ht="7.5" customHeight="1">
      <c r="A2" s="1"/>
      <c r="B2" s="1"/>
      <c r="C2" s="1"/>
      <c r="D2" s="1"/>
      <c r="E2" s="1"/>
    </row>
    <row r="3" spans="1:5" ht="14.25">
      <c r="A3" s="56" t="s">
        <v>61</v>
      </c>
      <c r="B3" s="56"/>
      <c r="C3" s="56"/>
      <c r="D3" s="56"/>
      <c r="E3" s="56"/>
    </row>
    <row r="4" spans="1:5" ht="14.25">
      <c r="A4" s="57" t="s">
        <v>0</v>
      </c>
      <c r="B4" s="57"/>
      <c r="C4" s="57"/>
      <c r="D4" s="57"/>
      <c r="E4" s="57"/>
    </row>
    <row r="5" spans="1:5" ht="14.25">
      <c r="A5" s="2" t="s">
        <v>1</v>
      </c>
      <c r="B5" s="2" t="s">
        <v>2</v>
      </c>
      <c r="C5" s="2" t="s">
        <v>3</v>
      </c>
      <c r="D5" s="58" t="s">
        <v>4</v>
      </c>
      <c r="E5" s="59"/>
    </row>
    <row r="6" spans="1:5" ht="15">
      <c r="A6" s="3" t="s">
        <v>5</v>
      </c>
      <c r="B6" s="4" t="s">
        <v>6</v>
      </c>
      <c r="C6" s="5" t="s">
        <v>7</v>
      </c>
      <c r="D6" s="64">
        <v>43466</v>
      </c>
      <c r="E6" s="65"/>
    </row>
    <row r="7" spans="1:5" ht="15">
      <c r="A7" s="3" t="s">
        <v>8</v>
      </c>
      <c r="B7" s="4" t="s">
        <v>9</v>
      </c>
      <c r="C7" s="5" t="s">
        <v>7</v>
      </c>
      <c r="D7" s="60" t="s">
        <v>58</v>
      </c>
      <c r="E7" s="61"/>
    </row>
    <row r="8" spans="1:5" ht="15">
      <c r="A8" s="8" t="s">
        <v>10</v>
      </c>
      <c r="B8" s="7" t="s">
        <v>11</v>
      </c>
      <c r="C8" s="9" t="s">
        <v>12</v>
      </c>
      <c r="D8" s="66">
        <f>7717.2*12*4.07</f>
        <v>376908.048</v>
      </c>
      <c r="E8" s="6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7717.2*12*1.55</f>
        <v>143539.91999999998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7717.2*12*0.12</f>
        <v>11112.767999999998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7717.2*12*1.1</f>
        <v>101867.04000000001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7717.2*12*0.73</f>
        <v>67602.67199999999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7717.2*12*0.57</f>
        <v>52785.647999999994</v>
      </c>
    </row>
    <row r="15" spans="1:5" ht="15">
      <c r="A15" s="3" t="s">
        <v>13</v>
      </c>
      <c r="B15" s="4" t="s">
        <v>6</v>
      </c>
      <c r="C15" s="5" t="s">
        <v>7</v>
      </c>
      <c r="D15" s="64">
        <v>43466</v>
      </c>
      <c r="E15" s="65"/>
    </row>
    <row r="16" spans="1:5" ht="45" customHeight="1">
      <c r="A16" s="3" t="s">
        <v>14</v>
      </c>
      <c r="B16" s="4" t="s">
        <v>9</v>
      </c>
      <c r="C16" s="5" t="s">
        <v>7</v>
      </c>
      <c r="D16" s="60" t="s">
        <v>57</v>
      </c>
      <c r="E16" s="61"/>
    </row>
    <row r="17" spans="1:5" ht="15">
      <c r="A17" s="8" t="s">
        <v>15</v>
      </c>
      <c r="B17" s="7" t="s">
        <v>11</v>
      </c>
      <c r="C17" s="9" t="s">
        <v>12</v>
      </c>
      <c r="D17" s="62">
        <f>SUM(E19:E24)</f>
        <v>356534.64</v>
      </c>
      <c r="E17" s="6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7717.2*12*0.9</f>
        <v>83345.76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7717.2*12*1.79</f>
        <v>165765.456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7717.2*12*0.44</f>
        <v>40746.816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7717.2*12*0.09</f>
        <v>8334.576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7717.2*12*0.57</f>
        <v>52785.647999999994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7717.2*12*0.06</f>
        <v>5556.383999999999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445436.784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7717.2*12*0.62</f>
        <v>57415.96799999999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7717.2*12*4.19</f>
        <v>388020.816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v>0</v>
      </c>
    </row>
    <row r="33" ht="12.75">
      <c r="E33" s="13">
        <f>SUM(E27,D17,D8)</f>
        <v>1178879.472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="80" zoomScaleNormal="80" zoomScaleSheetLayoutView="80" zoomScalePageLayoutView="0" workbookViewId="0" topLeftCell="A28">
      <selection activeCell="C38" sqref="C38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8.75">
      <c r="A1" s="68" t="s">
        <v>133</v>
      </c>
      <c r="B1" s="68"/>
      <c r="C1" s="68"/>
      <c r="D1" s="68"/>
      <c r="E1" s="68"/>
      <c r="F1" s="68"/>
    </row>
    <row r="2" spans="1:6" ht="15">
      <c r="A2" s="69" t="s">
        <v>134</v>
      </c>
      <c r="B2" s="69"/>
      <c r="C2" s="69"/>
      <c r="D2" s="69"/>
      <c r="E2" s="69"/>
      <c r="F2" s="69"/>
    </row>
    <row r="3" spans="1:6" ht="19.5">
      <c r="A3" s="69" t="s">
        <v>137</v>
      </c>
      <c r="B3" s="69"/>
      <c r="C3" s="69"/>
      <c r="D3" s="69"/>
      <c r="E3" s="69"/>
      <c r="F3" s="69"/>
    </row>
    <row r="4" ht="9.75" customHeight="1">
      <c r="A4" s="20"/>
    </row>
    <row r="5" spans="1:6" ht="15">
      <c r="A5" s="43" t="s">
        <v>135</v>
      </c>
      <c r="D5" s="70" t="s">
        <v>136</v>
      </c>
      <c r="E5" s="70"/>
      <c r="F5" s="70"/>
    </row>
    <row r="6" ht="15">
      <c r="A6" s="20"/>
    </row>
    <row r="7" spans="1:6" ht="117.75" customHeight="1">
      <c r="A7" s="21" t="s">
        <v>62</v>
      </c>
      <c r="B7" s="21" t="s">
        <v>63</v>
      </c>
      <c r="C7" s="21" t="s">
        <v>64</v>
      </c>
      <c r="D7" s="21" t="s">
        <v>65</v>
      </c>
      <c r="E7" s="21" t="s">
        <v>66</v>
      </c>
      <c r="F7" s="21" t="s">
        <v>67</v>
      </c>
    </row>
    <row r="8" spans="1:6" s="27" customFormat="1" ht="32.25" customHeight="1">
      <c r="A8" s="22" t="s">
        <v>99</v>
      </c>
      <c r="B8" s="23">
        <v>7117.2</v>
      </c>
      <c r="C8" s="39">
        <v>12</v>
      </c>
      <c r="D8" s="24" t="s">
        <v>68</v>
      </c>
      <c r="E8" s="25">
        <f>E9+E10+E21+E24+E44</f>
        <v>11.767142958040035</v>
      </c>
      <c r="F8" s="26">
        <f>F9+F10+F21+F24+F44</f>
        <v>1005873.7842</v>
      </c>
    </row>
    <row r="9" spans="1:6" s="38" customFormat="1" ht="19.5" customHeight="1" outlineLevel="1">
      <c r="A9" s="44" t="s">
        <v>100</v>
      </c>
      <c r="B9" s="45">
        <f>B8</f>
        <v>7117.2</v>
      </c>
      <c r="C9" s="41">
        <v>12</v>
      </c>
      <c r="D9" s="42" t="s">
        <v>7</v>
      </c>
      <c r="E9" s="46">
        <v>1.41</v>
      </c>
      <c r="F9" s="47">
        <f>B9*C9*E9</f>
        <v>120423.02399999999</v>
      </c>
    </row>
    <row r="10" spans="1:6" s="29" customFormat="1" ht="46.5" customHeight="1" outlineLevel="1">
      <c r="A10" s="44" t="s">
        <v>101</v>
      </c>
      <c r="B10" s="45">
        <f>B8</f>
        <v>7117.2</v>
      </c>
      <c r="C10" s="41" t="s">
        <v>7</v>
      </c>
      <c r="D10" s="42" t="s">
        <v>7</v>
      </c>
      <c r="E10" s="46">
        <f>F10/B10/12</f>
        <v>3.5385799682459393</v>
      </c>
      <c r="F10" s="47">
        <f>SUM(F11:F20)</f>
        <v>302217.3762</v>
      </c>
    </row>
    <row r="11" spans="1:6" s="29" customFormat="1" ht="19.5" customHeight="1" outlineLevel="2">
      <c r="A11" s="48" t="s">
        <v>102</v>
      </c>
      <c r="B11" s="45">
        <v>2779.4</v>
      </c>
      <c r="C11" s="41">
        <v>72</v>
      </c>
      <c r="D11" s="42" t="s">
        <v>68</v>
      </c>
      <c r="E11" s="46">
        <v>0.37</v>
      </c>
      <c r="F11" s="47">
        <f>B11*C11*E11</f>
        <v>74043.216</v>
      </c>
    </row>
    <row r="12" spans="1:6" s="29" customFormat="1" ht="18" customHeight="1" outlineLevel="2">
      <c r="A12" s="48" t="s">
        <v>88</v>
      </c>
      <c r="B12" s="45">
        <v>3988.25</v>
      </c>
      <c r="C12" s="41">
        <v>72</v>
      </c>
      <c r="D12" s="42" t="s">
        <v>68</v>
      </c>
      <c r="E12" s="46">
        <v>0.15</v>
      </c>
      <c r="F12" s="47">
        <f aca="true" t="shared" si="0" ref="F12:F20">B12*C12*E12</f>
        <v>43073.1</v>
      </c>
    </row>
    <row r="13" spans="1:6" s="29" customFormat="1" ht="18" customHeight="1" outlineLevel="2">
      <c r="A13" s="48" t="s">
        <v>89</v>
      </c>
      <c r="B13" s="45">
        <v>3988.3</v>
      </c>
      <c r="C13" s="41">
        <v>3</v>
      </c>
      <c r="D13" s="42" t="s">
        <v>68</v>
      </c>
      <c r="E13" s="46">
        <v>3.46</v>
      </c>
      <c r="F13" s="47">
        <f t="shared" si="0"/>
        <v>41398.554000000004</v>
      </c>
    </row>
    <row r="14" spans="1:6" s="29" customFormat="1" ht="16.5" customHeight="1" outlineLevel="2">
      <c r="A14" s="48" t="s">
        <v>90</v>
      </c>
      <c r="B14" s="45">
        <v>3.5</v>
      </c>
      <c r="C14" s="41">
        <v>139</v>
      </c>
      <c r="D14" s="42" t="s">
        <v>68</v>
      </c>
      <c r="E14" s="46">
        <v>6.69</v>
      </c>
      <c r="F14" s="47">
        <f t="shared" si="0"/>
        <v>3254.6850000000004</v>
      </c>
    </row>
    <row r="15" spans="1:6" s="29" customFormat="1" ht="20.25" customHeight="1" outlineLevel="2">
      <c r="A15" s="48" t="s">
        <v>91</v>
      </c>
      <c r="B15" s="45">
        <v>7.2</v>
      </c>
      <c r="C15" s="41">
        <v>139</v>
      </c>
      <c r="D15" s="42" t="s">
        <v>68</v>
      </c>
      <c r="E15" s="46">
        <v>0.64</v>
      </c>
      <c r="F15" s="47">
        <f t="shared" si="0"/>
        <v>640.5120000000001</v>
      </c>
    </row>
    <row r="16" spans="1:6" s="29" customFormat="1" ht="18.75" customHeight="1" outlineLevel="2">
      <c r="A16" s="48" t="s">
        <v>92</v>
      </c>
      <c r="B16" s="45">
        <f>B11*0.8</f>
        <v>2223.52</v>
      </c>
      <c r="C16" s="41">
        <v>72</v>
      </c>
      <c r="D16" s="42" t="s">
        <v>68</v>
      </c>
      <c r="E16" s="46">
        <v>0.53</v>
      </c>
      <c r="F16" s="47">
        <f t="shared" si="0"/>
        <v>84849.52320000001</v>
      </c>
    </row>
    <row r="17" spans="1:6" s="29" customFormat="1" ht="18" customHeight="1" outlineLevel="2">
      <c r="A17" s="48" t="s">
        <v>93</v>
      </c>
      <c r="B17" s="45">
        <v>3.5</v>
      </c>
      <c r="C17" s="41">
        <v>109</v>
      </c>
      <c r="D17" s="42" t="s">
        <v>68</v>
      </c>
      <c r="E17" s="46">
        <v>8.1</v>
      </c>
      <c r="F17" s="47">
        <f t="shared" si="0"/>
        <v>3090.15</v>
      </c>
    </row>
    <row r="18" spans="1:6" s="29" customFormat="1" ht="19.5" customHeight="1" outlineLevel="2">
      <c r="A18" s="48" t="s">
        <v>94</v>
      </c>
      <c r="B18" s="45">
        <f>B11*0.1</f>
        <v>277.94</v>
      </c>
      <c r="C18" s="41">
        <v>3</v>
      </c>
      <c r="D18" s="42" t="s">
        <v>68</v>
      </c>
      <c r="E18" s="46">
        <v>14.6</v>
      </c>
      <c r="F18" s="47">
        <f t="shared" si="0"/>
        <v>12173.771999999999</v>
      </c>
    </row>
    <row r="19" spans="1:6" s="29" customFormat="1" ht="33.75" customHeight="1" outlineLevel="2">
      <c r="A19" s="48" t="s">
        <v>95</v>
      </c>
      <c r="B19" s="45">
        <v>7.2</v>
      </c>
      <c r="C19" s="41">
        <v>109</v>
      </c>
      <c r="D19" s="42" t="s">
        <v>68</v>
      </c>
      <c r="E19" s="46">
        <v>3.83</v>
      </c>
      <c r="F19" s="47">
        <f t="shared" si="0"/>
        <v>3005.784</v>
      </c>
    </row>
    <row r="20" spans="1:6" s="29" customFormat="1" ht="15.75" customHeight="1" outlineLevel="2">
      <c r="A20" s="48" t="s">
        <v>96</v>
      </c>
      <c r="B20" s="45">
        <f>B11*0.2</f>
        <v>555.88</v>
      </c>
      <c r="C20" s="41">
        <v>22</v>
      </c>
      <c r="D20" s="42" t="s">
        <v>68</v>
      </c>
      <c r="E20" s="46">
        <v>3</v>
      </c>
      <c r="F20" s="47">
        <f t="shared" si="0"/>
        <v>36688.08</v>
      </c>
    </row>
    <row r="21" spans="1:6" s="29" customFormat="1" ht="31.5" customHeight="1" outlineLevel="1">
      <c r="A21" s="44" t="s">
        <v>103</v>
      </c>
      <c r="B21" s="45">
        <v>7717.2</v>
      </c>
      <c r="C21" s="41" t="s">
        <v>7</v>
      </c>
      <c r="D21" s="42" t="s">
        <v>7</v>
      </c>
      <c r="E21" s="46">
        <f>F21/B21/12</f>
        <v>0.12284248172912456</v>
      </c>
      <c r="F21" s="47">
        <f>SUM(F22:F23)</f>
        <v>11376</v>
      </c>
    </row>
    <row r="22" spans="1:6" s="29" customFormat="1" ht="19.5" customHeight="1" outlineLevel="1">
      <c r="A22" s="48" t="s">
        <v>97</v>
      </c>
      <c r="B22" s="45">
        <v>1422</v>
      </c>
      <c r="C22" s="41">
        <v>12</v>
      </c>
      <c r="D22" s="42" t="s">
        <v>7</v>
      </c>
      <c r="E22" s="46">
        <v>0.25</v>
      </c>
      <c r="F22" s="47">
        <f>B22*C22*E22</f>
        <v>4266</v>
      </c>
    </row>
    <row r="23" spans="1:6" s="29" customFormat="1" ht="18" customHeight="1" outlineLevel="1">
      <c r="A23" s="48" t="s">
        <v>98</v>
      </c>
      <c r="B23" s="45">
        <v>1422</v>
      </c>
      <c r="C23" s="41">
        <v>1</v>
      </c>
      <c r="D23" s="42" t="s">
        <v>7</v>
      </c>
      <c r="E23" s="46">
        <v>5</v>
      </c>
      <c r="F23" s="47">
        <f>B23*C23*E23</f>
        <v>7110</v>
      </c>
    </row>
    <row r="24" spans="1:6" s="29" customFormat="1" ht="33" customHeight="1" outlineLevel="1">
      <c r="A24" s="44" t="s">
        <v>104</v>
      </c>
      <c r="B24" s="45">
        <f>B8</f>
        <v>7117.2</v>
      </c>
      <c r="C24" s="41">
        <v>12</v>
      </c>
      <c r="D24" s="42" t="s">
        <v>7</v>
      </c>
      <c r="E24" s="46">
        <f>F24/B24/C24</f>
        <v>6.63572050806497</v>
      </c>
      <c r="F24" s="47">
        <f>F25+F26+F27+F28+F29+F30+F31+F32+F33+F34+F35+F36+F37+F38+F39+F40+F41+F42+F43</f>
        <v>566733</v>
      </c>
    </row>
    <row r="25" spans="1:6" s="29" customFormat="1" ht="18" customHeight="1" outlineLevel="1">
      <c r="A25" s="49" t="s">
        <v>69</v>
      </c>
      <c r="B25" s="50">
        <v>2106.5</v>
      </c>
      <c r="C25" s="45">
        <v>2</v>
      </c>
      <c r="D25" s="51" t="s">
        <v>68</v>
      </c>
      <c r="E25" s="42">
        <v>3.97</v>
      </c>
      <c r="F25" s="46">
        <f>B25*C25*E25</f>
        <v>16725.61</v>
      </c>
    </row>
    <row r="26" spans="1:6" s="29" customFormat="1" ht="15.75" customHeight="1" outlineLevel="1">
      <c r="A26" s="52" t="s">
        <v>70</v>
      </c>
      <c r="B26" s="50">
        <v>1896.5</v>
      </c>
      <c r="C26" s="45">
        <v>2</v>
      </c>
      <c r="D26" s="51" t="s">
        <v>68</v>
      </c>
      <c r="E26" s="42">
        <v>3.97</v>
      </c>
      <c r="F26" s="46">
        <f aca="true" t="shared" si="1" ref="F26:F40">B26*C26*E26</f>
        <v>15058.210000000001</v>
      </c>
    </row>
    <row r="27" spans="1:6" s="29" customFormat="1" ht="18" customHeight="1" outlineLevel="1">
      <c r="A27" s="52" t="s">
        <v>71</v>
      </c>
      <c r="B27" s="50">
        <v>1422.4</v>
      </c>
      <c r="C27" s="45">
        <v>2</v>
      </c>
      <c r="D27" s="51" t="s">
        <v>68</v>
      </c>
      <c r="E27" s="42">
        <v>3.97</v>
      </c>
      <c r="F27" s="46">
        <f t="shared" si="1"/>
        <v>11293.856000000002</v>
      </c>
    </row>
    <row r="28" spans="1:6" s="29" customFormat="1" ht="19.5" customHeight="1" outlineLevel="1">
      <c r="A28" s="52" t="s">
        <v>72</v>
      </c>
      <c r="B28" s="53">
        <v>138</v>
      </c>
      <c r="C28" s="45">
        <v>2</v>
      </c>
      <c r="D28" s="51" t="s">
        <v>68</v>
      </c>
      <c r="E28" s="42">
        <v>3.97</v>
      </c>
      <c r="F28" s="46">
        <f>B28*C28*E28</f>
        <v>1095.72</v>
      </c>
    </row>
    <row r="29" spans="1:6" s="29" customFormat="1" ht="19.5" customHeight="1" outlineLevel="1">
      <c r="A29" s="52" t="s">
        <v>73</v>
      </c>
      <c r="B29" s="50">
        <v>702.2</v>
      </c>
      <c r="C29" s="45">
        <v>1</v>
      </c>
      <c r="D29" s="51" t="s">
        <v>68</v>
      </c>
      <c r="E29" s="42">
        <v>43.49</v>
      </c>
      <c r="F29" s="46">
        <f t="shared" si="1"/>
        <v>30538.678000000004</v>
      </c>
    </row>
    <row r="30" spans="1:6" s="29" customFormat="1" ht="32.25" customHeight="1" outlineLevel="1">
      <c r="A30" s="49" t="s">
        <v>74</v>
      </c>
      <c r="B30" s="50">
        <v>66</v>
      </c>
      <c r="C30" s="45">
        <v>1</v>
      </c>
      <c r="D30" s="51" t="s">
        <v>68</v>
      </c>
      <c r="E30" s="42">
        <v>283.76</v>
      </c>
      <c r="F30" s="46">
        <f t="shared" si="1"/>
        <v>18728.16</v>
      </c>
    </row>
    <row r="31" spans="1:6" s="29" customFormat="1" ht="19.5" customHeight="1" outlineLevel="1">
      <c r="A31" s="52" t="s">
        <v>122</v>
      </c>
      <c r="B31" s="50">
        <v>138</v>
      </c>
      <c r="C31" s="45">
        <v>2</v>
      </c>
      <c r="D31" s="51" t="s">
        <v>68</v>
      </c>
      <c r="E31" s="42">
        <v>43.49</v>
      </c>
      <c r="F31" s="46">
        <f t="shared" si="1"/>
        <v>12003.24</v>
      </c>
    </row>
    <row r="32" spans="1:6" s="29" customFormat="1" ht="21" customHeight="1" outlineLevel="1">
      <c r="A32" s="52" t="s">
        <v>75</v>
      </c>
      <c r="B32" s="50">
        <v>10</v>
      </c>
      <c r="C32" s="45">
        <v>5</v>
      </c>
      <c r="D32" s="51" t="s">
        <v>76</v>
      </c>
      <c r="E32" s="42">
        <v>209.8</v>
      </c>
      <c r="F32" s="46">
        <f t="shared" si="1"/>
        <v>10490</v>
      </c>
    </row>
    <row r="33" spans="1:6" s="29" customFormat="1" ht="19.5" customHeight="1" outlineLevel="1">
      <c r="A33" s="52" t="s">
        <v>77</v>
      </c>
      <c r="B33" s="50">
        <v>10</v>
      </c>
      <c r="C33" s="45">
        <v>1</v>
      </c>
      <c r="D33" s="51" t="s">
        <v>76</v>
      </c>
      <c r="E33" s="42">
        <v>304.77</v>
      </c>
      <c r="F33" s="46">
        <f t="shared" si="1"/>
        <v>3047.7</v>
      </c>
    </row>
    <row r="34" spans="1:6" s="29" customFormat="1" ht="20.25" customHeight="1" outlineLevel="1">
      <c r="A34" s="52" t="s">
        <v>78</v>
      </c>
      <c r="B34" s="50">
        <v>10</v>
      </c>
      <c r="C34" s="45">
        <v>1</v>
      </c>
      <c r="D34" s="51" t="s">
        <v>76</v>
      </c>
      <c r="E34" s="42">
        <v>88</v>
      </c>
      <c r="F34" s="46">
        <f t="shared" si="1"/>
        <v>880</v>
      </c>
    </row>
    <row r="35" spans="1:6" s="29" customFormat="1" ht="21" customHeight="1" outlineLevel="1">
      <c r="A35" s="52" t="s">
        <v>79</v>
      </c>
      <c r="B35" s="53">
        <v>4.2</v>
      </c>
      <c r="C35" s="45">
        <v>1</v>
      </c>
      <c r="D35" s="51" t="s">
        <v>68</v>
      </c>
      <c r="E35" s="42">
        <v>827.78</v>
      </c>
      <c r="F35" s="46">
        <f t="shared" si="1"/>
        <v>3476.676</v>
      </c>
    </row>
    <row r="36" spans="1:6" s="29" customFormat="1" ht="21.75" customHeight="1" outlineLevel="1">
      <c r="A36" s="52" t="s">
        <v>80</v>
      </c>
      <c r="B36" s="50">
        <v>4.2</v>
      </c>
      <c r="C36" s="45">
        <v>1</v>
      </c>
      <c r="D36" s="51" t="s">
        <v>68</v>
      </c>
      <c r="E36" s="42">
        <v>130.69</v>
      </c>
      <c r="F36" s="46">
        <f t="shared" si="1"/>
        <v>548.898</v>
      </c>
    </row>
    <row r="37" spans="1:6" s="29" customFormat="1" ht="33" customHeight="1" outlineLevel="1">
      <c r="A37" s="49" t="s">
        <v>81</v>
      </c>
      <c r="B37" s="50">
        <v>180</v>
      </c>
      <c r="C37" s="45">
        <v>28</v>
      </c>
      <c r="D37" s="51" t="s">
        <v>68</v>
      </c>
      <c r="E37" s="42">
        <v>1.67</v>
      </c>
      <c r="F37" s="46">
        <f>B37*C37*E37</f>
        <v>8416.8</v>
      </c>
    </row>
    <row r="38" spans="1:6" s="29" customFormat="1" ht="18" customHeight="1" outlineLevel="1">
      <c r="A38" s="52" t="s">
        <v>82</v>
      </c>
      <c r="B38" s="50">
        <v>6417</v>
      </c>
      <c r="C38" s="45">
        <v>2</v>
      </c>
      <c r="D38" s="51" t="s">
        <v>68</v>
      </c>
      <c r="E38" s="42">
        <v>1.59</v>
      </c>
      <c r="F38" s="46">
        <f t="shared" si="1"/>
        <v>20406.06</v>
      </c>
    </row>
    <row r="39" spans="1:6" s="29" customFormat="1" ht="21" customHeight="1" outlineLevel="1">
      <c r="A39" s="52" t="s">
        <v>83</v>
      </c>
      <c r="B39" s="50">
        <v>10</v>
      </c>
      <c r="C39" s="45">
        <v>1</v>
      </c>
      <c r="D39" s="51" t="s">
        <v>76</v>
      </c>
      <c r="E39" s="42">
        <v>242.13</v>
      </c>
      <c r="F39" s="46">
        <f>B39*C39*E39</f>
        <v>2421.3</v>
      </c>
    </row>
    <row r="40" spans="1:6" s="29" customFormat="1" ht="18" customHeight="1" outlineLevel="1">
      <c r="A40" s="52" t="s">
        <v>87</v>
      </c>
      <c r="B40" s="50">
        <v>3.2</v>
      </c>
      <c r="C40" s="45">
        <v>1</v>
      </c>
      <c r="D40" s="51" t="s">
        <v>68</v>
      </c>
      <c r="E40" s="42">
        <v>177.56</v>
      </c>
      <c r="F40" s="46">
        <f t="shared" si="1"/>
        <v>568.192</v>
      </c>
    </row>
    <row r="41" spans="1:6" s="29" customFormat="1" ht="21" customHeight="1" outlineLevel="1">
      <c r="A41" s="52" t="s">
        <v>84</v>
      </c>
      <c r="B41" s="53">
        <v>1680</v>
      </c>
      <c r="C41" s="45">
        <v>1</v>
      </c>
      <c r="D41" s="51" t="s">
        <v>85</v>
      </c>
      <c r="E41" s="42">
        <v>11.4</v>
      </c>
      <c r="F41" s="46">
        <f>B41*C41*E41</f>
        <v>19152</v>
      </c>
    </row>
    <row r="42" spans="1:6" s="29" customFormat="1" ht="21" customHeight="1" outlineLevel="1">
      <c r="A42" s="71" t="s">
        <v>145</v>
      </c>
      <c r="B42" s="72">
        <v>3</v>
      </c>
      <c r="C42" s="73">
        <v>1</v>
      </c>
      <c r="D42" s="74" t="s">
        <v>76</v>
      </c>
      <c r="E42" s="75">
        <v>125500</v>
      </c>
      <c r="F42" s="76">
        <f>B42*C42*E42</f>
        <v>376500</v>
      </c>
    </row>
    <row r="43" spans="1:6" s="29" customFormat="1" ht="21" customHeight="1" outlineLevel="1">
      <c r="A43" s="71" t="s">
        <v>144</v>
      </c>
      <c r="B43" s="72">
        <v>30</v>
      </c>
      <c r="C43" s="73">
        <v>1</v>
      </c>
      <c r="D43" s="74" t="s">
        <v>68</v>
      </c>
      <c r="E43" s="77">
        <v>512.73</v>
      </c>
      <c r="F43" s="76">
        <f>B43*E43</f>
        <v>15381.900000000001</v>
      </c>
    </row>
    <row r="44" spans="1:6" s="29" customFormat="1" ht="31.5" customHeight="1" outlineLevel="1">
      <c r="A44" s="44" t="s">
        <v>105</v>
      </c>
      <c r="B44" s="45">
        <f>B8</f>
        <v>7117.2</v>
      </c>
      <c r="C44" s="41">
        <v>12</v>
      </c>
      <c r="D44" s="42" t="s">
        <v>24</v>
      </c>
      <c r="E44" s="46">
        <v>0.06</v>
      </c>
      <c r="F44" s="47">
        <f>B44*C44*E44</f>
        <v>5124.383999999999</v>
      </c>
    </row>
    <row r="45" spans="1:6" s="27" customFormat="1" ht="48" customHeight="1">
      <c r="A45" s="22" t="s">
        <v>106</v>
      </c>
      <c r="B45" s="23">
        <f>B8</f>
        <v>7117.2</v>
      </c>
      <c r="C45" s="39">
        <v>12</v>
      </c>
      <c r="D45" s="24" t="s">
        <v>7</v>
      </c>
      <c r="E45" s="25">
        <f>SUM(E46,E53)</f>
        <v>5.389252479907828</v>
      </c>
      <c r="F45" s="40">
        <f>SUM(F46,F53)</f>
        <v>460276.65299999993</v>
      </c>
    </row>
    <row r="46" spans="1:6" s="28" customFormat="1" ht="30.75" customHeight="1">
      <c r="A46" s="44" t="s">
        <v>107</v>
      </c>
      <c r="B46" s="45">
        <f>B45</f>
        <v>7117.2</v>
      </c>
      <c r="C46" s="41">
        <v>12</v>
      </c>
      <c r="D46" s="42" t="s">
        <v>7</v>
      </c>
      <c r="E46" s="46">
        <f>F46/B46/C46</f>
        <v>0.7042152578729465</v>
      </c>
      <c r="F46" s="47">
        <f>SUM(F47:F52)</f>
        <v>60144.490000000005</v>
      </c>
    </row>
    <row r="47" spans="1:6" s="28" customFormat="1" ht="30.75" customHeight="1">
      <c r="A47" s="49" t="s">
        <v>123</v>
      </c>
      <c r="B47" s="45">
        <v>50</v>
      </c>
      <c r="C47" s="41">
        <v>12</v>
      </c>
      <c r="D47" s="42" t="s">
        <v>76</v>
      </c>
      <c r="E47" s="46">
        <v>34.58</v>
      </c>
      <c r="F47" s="47">
        <f aca="true" t="shared" si="2" ref="F47:F52">B47*C47*E47</f>
        <v>20748</v>
      </c>
    </row>
    <row r="48" spans="1:6" s="28" customFormat="1" ht="15">
      <c r="A48" s="49" t="s">
        <v>124</v>
      </c>
      <c r="B48" s="45">
        <f>1</f>
        <v>1</v>
      </c>
      <c r="C48" s="41">
        <v>12</v>
      </c>
      <c r="D48" s="42" t="s">
        <v>76</v>
      </c>
      <c r="E48" s="46">
        <v>192.59</v>
      </c>
      <c r="F48" s="47">
        <f t="shared" si="2"/>
        <v>2311.08</v>
      </c>
    </row>
    <row r="49" spans="1:6" s="28" customFormat="1" ht="30">
      <c r="A49" s="49" t="s">
        <v>120</v>
      </c>
      <c r="B49" s="45">
        <v>50</v>
      </c>
      <c r="C49" s="41">
        <v>1</v>
      </c>
      <c r="D49" s="42" t="s">
        <v>76</v>
      </c>
      <c r="E49" s="46">
        <v>465.04</v>
      </c>
      <c r="F49" s="47">
        <f t="shared" si="2"/>
        <v>23252</v>
      </c>
    </row>
    <row r="50" spans="1:6" s="28" customFormat="1" ht="15">
      <c r="A50" s="49" t="s">
        <v>121</v>
      </c>
      <c r="B50" s="45">
        <v>1</v>
      </c>
      <c r="C50" s="41">
        <v>1</v>
      </c>
      <c r="D50" s="42" t="s">
        <v>76</v>
      </c>
      <c r="E50" s="46">
        <v>2144.93</v>
      </c>
      <c r="F50" s="47">
        <f t="shared" si="2"/>
        <v>2144.93</v>
      </c>
    </row>
    <row r="51" spans="1:6" s="28" customFormat="1" ht="30">
      <c r="A51" s="49" t="s">
        <v>125</v>
      </c>
      <c r="B51" s="45">
        <v>1</v>
      </c>
      <c r="C51" s="41">
        <v>1</v>
      </c>
      <c r="D51" s="42" t="s">
        <v>119</v>
      </c>
      <c r="E51" s="46">
        <v>4500</v>
      </c>
      <c r="F51" s="47">
        <f t="shared" si="2"/>
        <v>4500</v>
      </c>
    </row>
    <row r="52" spans="1:6" s="29" customFormat="1" ht="17.25" customHeight="1" outlineLevel="1">
      <c r="A52" s="49" t="s">
        <v>126</v>
      </c>
      <c r="B52" s="45">
        <v>32</v>
      </c>
      <c r="C52" s="41">
        <v>12</v>
      </c>
      <c r="D52" s="42" t="s">
        <v>127</v>
      </c>
      <c r="E52" s="46">
        <v>18.72</v>
      </c>
      <c r="F52" s="47">
        <f t="shared" si="2"/>
        <v>7188.48</v>
      </c>
    </row>
    <row r="53" spans="1:6" s="28" customFormat="1" ht="45.75" customHeight="1">
      <c r="A53" s="44" t="s">
        <v>108</v>
      </c>
      <c r="B53" s="45">
        <f>B46</f>
        <v>7117.2</v>
      </c>
      <c r="C53" s="41">
        <v>12</v>
      </c>
      <c r="D53" s="42" t="s">
        <v>7</v>
      </c>
      <c r="E53" s="46">
        <f>F53/B53/C53</f>
        <v>4.6850372220348815</v>
      </c>
      <c r="F53" s="47">
        <f>SUM(F54:F65)</f>
        <v>400132.16299999994</v>
      </c>
    </row>
    <row r="54" spans="1:6" s="28" customFormat="1" ht="30">
      <c r="A54" s="49" t="s">
        <v>109</v>
      </c>
      <c r="B54" s="45">
        <v>850</v>
      </c>
      <c r="C54" s="41">
        <v>1</v>
      </c>
      <c r="D54" s="42" t="s">
        <v>110</v>
      </c>
      <c r="E54" s="46">
        <v>23.97</v>
      </c>
      <c r="F54" s="47">
        <f aca="true" t="shared" si="3" ref="F54:F63">B54*C54*E54</f>
        <v>20374.5</v>
      </c>
    </row>
    <row r="55" spans="1:6" s="28" customFormat="1" ht="15">
      <c r="A55" s="49" t="s">
        <v>111</v>
      </c>
      <c r="B55" s="45">
        <v>850</v>
      </c>
      <c r="C55" s="41">
        <v>1</v>
      </c>
      <c r="D55" s="42" t="s">
        <v>85</v>
      </c>
      <c r="E55" s="46">
        <v>88.84</v>
      </c>
      <c r="F55" s="47">
        <f t="shared" si="3"/>
        <v>75514</v>
      </c>
    </row>
    <row r="56" spans="1:6" s="28" customFormat="1" ht="15">
      <c r="A56" s="49" t="s">
        <v>112</v>
      </c>
      <c r="B56" s="45">
        <v>31037</v>
      </c>
      <c r="C56" s="41">
        <v>1</v>
      </c>
      <c r="D56" s="42" t="s">
        <v>113</v>
      </c>
      <c r="E56" s="46">
        <v>0.32</v>
      </c>
      <c r="F56" s="47">
        <f t="shared" si="3"/>
        <v>9931.84</v>
      </c>
    </row>
    <row r="57" spans="1:6" s="28" customFormat="1" ht="15">
      <c r="A57" s="49" t="s">
        <v>114</v>
      </c>
      <c r="B57" s="45">
        <v>4</v>
      </c>
      <c r="C57" s="41">
        <v>1</v>
      </c>
      <c r="D57" s="42" t="s">
        <v>115</v>
      </c>
      <c r="E57" s="46">
        <v>684.09</v>
      </c>
      <c r="F57" s="47">
        <f t="shared" si="3"/>
        <v>2736.36</v>
      </c>
    </row>
    <row r="58" spans="1:6" s="28" customFormat="1" ht="45">
      <c r="A58" s="49" t="s">
        <v>128</v>
      </c>
      <c r="B58" s="45">
        <v>1422.4</v>
      </c>
      <c r="C58" s="41">
        <v>52</v>
      </c>
      <c r="D58" s="42" t="s">
        <v>68</v>
      </c>
      <c r="E58" s="46">
        <v>1.31</v>
      </c>
      <c r="F58" s="47">
        <f t="shared" si="3"/>
        <v>96893.888</v>
      </c>
    </row>
    <row r="59" spans="1:6" s="28" customFormat="1" ht="30">
      <c r="A59" s="49" t="s">
        <v>129</v>
      </c>
      <c r="B59" s="45">
        <v>6</v>
      </c>
      <c r="C59" s="41">
        <v>1</v>
      </c>
      <c r="D59" s="42" t="s">
        <v>76</v>
      </c>
      <c r="E59" s="46">
        <v>259.45</v>
      </c>
      <c r="F59" s="47">
        <f t="shared" si="3"/>
        <v>1556.6999999999998</v>
      </c>
    </row>
    <row r="60" spans="1:6" s="28" customFormat="1" ht="15">
      <c r="A60" s="49" t="s">
        <v>130</v>
      </c>
      <c r="B60" s="45">
        <v>673</v>
      </c>
      <c r="C60" s="41">
        <v>1</v>
      </c>
      <c r="D60" s="42" t="s">
        <v>76</v>
      </c>
      <c r="E60" s="46">
        <v>82.84</v>
      </c>
      <c r="F60" s="47">
        <f t="shared" si="3"/>
        <v>55751.32</v>
      </c>
    </row>
    <row r="61" spans="1:6" s="28" customFormat="1" ht="15">
      <c r="A61" s="49" t="s">
        <v>116</v>
      </c>
      <c r="B61" s="45">
        <v>64</v>
      </c>
      <c r="C61" s="41">
        <v>1</v>
      </c>
      <c r="D61" s="42" t="s">
        <v>76</v>
      </c>
      <c r="E61" s="46">
        <v>227.66</v>
      </c>
      <c r="F61" s="47">
        <f t="shared" si="3"/>
        <v>14570.24</v>
      </c>
    </row>
    <row r="62" spans="1:6" s="28" customFormat="1" ht="30">
      <c r="A62" s="49" t="s">
        <v>131</v>
      </c>
      <c r="B62" s="45">
        <v>2106.5</v>
      </c>
      <c r="C62" s="41">
        <v>3</v>
      </c>
      <c r="D62" s="42" t="s">
        <v>68</v>
      </c>
      <c r="E62" s="46">
        <v>1.31</v>
      </c>
      <c r="F62" s="47">
        <f t="shared" si="3"/>
        <v>8278.545</v>
      </c>
    </row>
    <row r="63" spans="1:6" s="28" customFormat="1" ht="30">
      <c r="A63" s="49" t="s">
        <v>132</v>
      </c>
      <c r="B63" s="45">
        <v>185</v>
      </c>
      <c r="C63" s="41">
        <v>1</v>
      </c>
      <c r="D63" s="42" t="s">
        <v>85</v>
      </c>
      <c r="E63" s="46">
        <v>132.85</v>
      </c>
      <c r="F63" s="47">
        <f t="shared" si="3"/>
        <v>24577.25</v>
      </c>
    </row>
    <row r="64" spans="1:6" s="28" customFormat="1" ht="30">
      <c r="A64" s="49" t="s">
        <v>117</v>
      </c>
      <c r="B64" s="45">
        <v>208</v>
      </c>
      <c r="C64" s="41">
        <v>1</v>
      </c>
      <c r="D64" s="42" t="s">
        <v>118</v>
      </c>
      <c r="E64" s="46">
        <v>191.6</v>
      </c>
      <c r="F64" s="47">
        <f>B64*C64*E64</f>
        <v>39852.799999999996</v>
      </c>
    </row>
    <row r="65" spans="1:6" s="28" customFormat="1" ht="15">
      <c r="A65" s="49" t="s">
        <v>126</v>
      </c>
      <c r="B65" s="45">
        <v>223</v>
      </c>
      <c r="C65" s="41">
        <v>12</v>
      </c>
      <c r="D65" s="42" t="s">
        <v>127</v>
      </c>
      <c r="E65" s="46">
        <v>18.72</v>
      </c>
      <c r="F65" s="47">
        <f>B65*C65*E65</f>
        <v>50094.719999999994</v>
      </c>
    </row>
    <row r="66" spans="1:6" s="27" customFormat="1" ht="18" customHeight="1">
      <c r="A66" s="35" t="s">
        <v>86</v>
      </c>
      <c r="B66" s="36"/>
      <c r="C66" s="36"/>
      <c r="D66" s="37"/>
      <c r="E66" s="25">
        <f>E8+E45</f>
        <v>17.156395437947864</v>
      </c>
      <c r="F66" s="30">
        <f>F8+F45</f>
        <v>1466150.4372</v>
      </c>
    </row>
    <row r="67" spans="1:6" ht="15">
      <c r="A67" s="31"/>
      <c r="B67" s="32"/>
      <c r="C67" s="32"/>
      <c r="D67" s="32"/>
      <c r="E67" s="32"/>
      <c r="F67" s="32"/>
    </row>
    <row r="68" spans="1:5" ht="15">
      <c r="A68" s="18" t="s">
        <v>138</v>
      </c>
      <c r="B68" s="33"/>
      <c r="C68" s="19" t="s">
        <v>139</v>
      </c>
      <c r="E68" s="34"/>
    </row>
    <row r="69" ht="15">
      <c r="A69" s="18" t="s">
        <v>140</v>
      </c>
    </row>
    <row r="70" spans="1:3" ht="15">
      <c r="A70" s="18" t="s">
        <v>141</v>
      </c>
      <c r="B70" s="54"/>
      <c r="C70" s="19" t="s">
        <v>142</v>
      </c>
    </row>
    <row r="72" spans="1:2" ht="15">
      <c r="A72" s="19" t="s">
        <v>143</v>
      </c>
      <c r="B72" s="54"/>
    </row>
  </sheetData>
  <sheetProtection/>
  <mergeCells count="4">
    <mergeCell ref="A1:F1"/>
    <mergeCell ref="A2:F2"/>
    <mergeCell ref="A3:F3"/>
    <mergeCell ref="D5:F5"/>
  </mergeCells>
  <printOptions/>
  <pageMargins left="0.27" right="0.3" top="0.41" bottom="0.41" header="0.5" footer="0.5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Руслан</cp:lastModifiedBy>
  <cp:lastPrinted>2020-03-27T04:52:47Z</cp:lastPrinted>
  <dcterms:created xsi:type="dcterms:W3CDTF">2018-04-02T07:45:01Z</dcterms:created>
  <dcterms:modified xsi:type="dcterms:W3CDTF">2021-04-20T03:38:12Z</dcterms:modified>
  <cp:category/>
  <cp:version/>
  <cp:contentType/>
  <cp:contentStatus/>
</cp:coreProperties>
</file>